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05"/>
  <workbookPr/>
  <mc:AlternateContent xmlns:mc="http://schemas.openxmlformats.org/markup-compatibility/2006">
    <mc:Choice Requires="x15">
      <x15ac:absPath xmlns:x15ac="http://schemas.microsoft.com/office/spreadsheetml/2010/11/ac" url="https://udemedellin-my.sharepoint.com/personal/egalvis_udemedellin_edu_co/Documents/UdeA/Documentación Gestión Financiera/EN TRÁMITE/Gestión Financiera Revisados, Vilma y Mile/"/>
    </mc:Choice>
  </mc:AlternateContent>
  <xr:revisionPtr revIDLastSave="60" documentId="13_ncr:1_{2EDEB6A4-6F49-452D-A48D-6A2B52CA1303}" xr6:coauthVersionLast="47" xr6:coauthVersionMax="47" xr10:uidLastSave="{EDAB20E1-F14F-4EFF-AFD1-A44617ACC1C4}"/>
  <bookViews>
    <workbookView xWindow="-120" yWindow="-120" windowWidth="20730" windowHeight="11160" firstSheet="2" activeTab="2" xr2:uid="{7D700A6E-E1DB-4250-8A14-BF494D70BA50}"/>
  </bookViews>
  <sheets>
    <sheet name="Descalce financiero 25.06.2024" sheetId="1" state="hidden" r:id="rId1"/>
    <sheet name="Descalce 26.08.2024" sheetId="2" state="hidden" r:id="rId2"/>
    <sheet name="Descalce" sheetId="3" r:id="rId3"/>
  </sheets>
  <definedNames>
    <definedName name="_xlnm._FilterDatabase" localSheetId="2" hidden="1">Descalce!$A$3:$G$24</definedName>
    <definedName name="_xlnm._FilterDatabase" localSheetId="0" hidden="1">'Descalce financiero 25.06.2024'!$A$1:$H$1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3" l="1"/>
  <c r="E17" i="3"/>
  <c r="F17" i="3"/>
  <c r="H17" i="3"/>
  <c r="I17" i="3"/>
  <c r="J17" i="3"/>
  <c r="C17" i="3"/>
  <c r="G24" i="3"/>
  <c r="G23" i="3"/>
  <c r="G22" i="3"/>
  <c r="G21" i="3"/>
  <c r="G20" i="3"/>
  <c r="G19" i="3"/>
  <c r="G18" i="3"/>
  <c r="G17" i="3" s="1"/>
  <c r="G6" i="3"/>
  <c r="G7" i="3"/>
  <c r="G8" i="3"/>
  <c r="G9" i="3"/>
  <c r="G10" i="3"/>
  <c r="G11" i="3"/>
  <c r="G12" i="3"/>
  <c r="G13" i="3"/>
  <c r="G14" i="3"/>
  <c r="G15" i="3"/>
  <c r="G16" i="3"/>
  <c r="G5" i="3"/>
  <c r="C4" i="3"/>
  <c r="C25" i="3" s="1"/>
  <c r="H4" i="3"/>
  <c r="H25" i="3" s="1"/>
  <c r="J4" i="3"/>
  <c r="J25" i="3" s="1"/>
  <c r="I4" i="3"/>
  <c r="I25" i="3" s="1"/>
  <c r="E4" i="3" l="1"/>
  <c r="E25" i="3" s="1"/>
  <c r="F4" i="3"/>
  <c r="F25" i="3" s="1"/>
  <c r="G4" i="3"/>
  <c r="G25" i="3" s="1"/>
  <c r="D4" i="3"/>
  <c r="D25" i="3" s="1"/>
  <c r="G16" i="2"/>
  <c r="I15" i="2"/>
  <c r="I14" i="2"/>
  <c r="I13" i="2"/>
  <c r="I12" i="2"/>
  <c r="I9" i="2"/>
  <c r="I3" i="2"/>
  <c r="I4" i="2"/>
  <c r="I5" i="2"/>
  <c r="I6" i="2"/>
  <c r="I7" i="2"/>
  <c r="I8" i="2"/>
  <c r="I10" i="2"/>
  <c r="I11" i="2"/>
  <c r="I17" i="2"/>
  <c r="I18" i="2"/>
  <c r="I19" i="2"/>
  <c r="I20" i="2"/>
  <c r="I21" i="2"/>
  <c r="G2" i="2"/>
  <c r="H16" i="2"/>
  <c r="H2" i="2"/>
  <c r="H22" i="2" s="1"/>
  <c r="F21" i="2"/>
  <c r="F20" i="2"/>
  <c r="F19" i="2"/>
  <c r="F18" i="2"/>
  <c r="F17" i="2"/>
  <c r="F16" i="2" s="1"/>
  <c r="F4" i="2"/>
  <c r="F5" i="2"/>
  <c r="F6" i="2"/>
  <c r="F7" i="2"/>
  <c r="F8" i="2"/>
  <c r="F9" i="2"/>
  <c r="F10" i="2"/>
  <c r="F11" i="2"/>
  <c r="F12" i="2"/>
  <c r="F13" i="2"/>
  <c r="F14" i="2"/>
  <c r="F15" i="2"/>
  <c r="F3" i="2"/>
  <c r="C16" i="2"/>
  <c r="C2" i="2"/>
  <c r="D16" i="2"/>
  <c r="E16" i="2"/>
  <c r="D2" i="2"/>
  <c r="E2" i="2"/>
  <c r="G2" i="1"/>
  <c r="G16" i="1"/>
  <c r="F18" i="1"/>
  <c r="F19" i="1"/>
  <c r="F20" i="1"/>
  <c r="F21" i="1"/>
  <c r="F22" i="1"/>
  <c r="F17" i="1"/>
  <c r="F5" i="1"/>
  <c r="F6" i="1"/>
  <c r="F7" i="1"/>
  <c r="F8" i="1"/>
  <c r="F9" i="1"/>
  <c r="F10" i="1"/>
  <c r="F11" i="1"/>
  <c r="F12" i="1"/>
  <c r="F13" i="1"/>
  <c r="F14" i="1"/>
  <c r="F15" i="1"/>
  <c r="F4" i="1"/>
  <c r="F3" i="1"/>
  <c r="I16" i="2" l="1"/>
  <c r="I22" i="2" s="1"/>
  <c r="G22" i="2"/>
  <c r="F2" i="2"/>
  <c r="F22" i="2"/>
  <c r="D22" i="2"/>
  <c r="E22" i="2"/>
  <c r="C22" i="2"/>
  <c r="G23" i="1"/>
  <c r="D16" i="1"/>
  <c r="E16" i="1"/>
  <c r="F16" i="1"/>
  <c r="C16" i="1"/>
  <c r="D2" i="1"/>
  <c r="D23" i="1" s="1"/>
  <c r="E2" i="1"/>
  <c r="E23" i="1" s="1"/>
  <c r="F2" i="1"/>
  <c r="C2" i="1"/>
  <c r="C23" i="1" s="1"/>
  <c r="F23" i="1" l="1"/>
</calcChain>
</file>

<file path=xl/sharedStrings.xml><?xml version="1.0" encoding="utf-8"?>
<sst xmlns="http://schemas.openxmlformats.org/spreadsheetml/2006/main" count="130" uniqueCount="66">
  <si>
    <t>ELEMENTO PEP</t>
  </si>
  <si>
    <t>PROYECTO</t>
  </si>
  <si>
    <t>RECAUDOS</t>
  </si>
  <si>
    <t>OBLIGACIONES</t>
  </si>
  <si>
    <t>PAGOS</t>
  </si>
  <si>
    <t>DISPONIBILIDAD EFEC</t>
  </si>
  <si>
    <t>CXC PENDIENTE</t>
  </si>
  <si>
    <t>OBSERVACIONES</t>
  </si>
  <si>
    <t>*  21040005</t>
  </si>
  <si>
    <t>PROYECTOS EXTENSIÓN</t>
  </si>
  <si>
    <t>CV70200139</t>
  </si>
  <si>
    <t>EXT-CW139055R2-2023 SISTEMA DE VIGILANCIA EPIDEMIOLOGICA ITUANGO CW265362_CV70200139</t>
  </si>
  <si>
    <t>Ingresa a finales de Junio</t>
  </si>
  <si>
    <t>CV70200147</t>
  </si>
  <si>
    <t>EXT-CT-2021-000023-A5 PORCE II Y III_ CV70200147</t>
  </si>
  <si>
    <t>CV70200149</t>
  </si>
  <si>
    <t>EXT-988-2021 REGLAMENTACION QUEBRADA LA GARCIA BELLO_CV70200149</t>
  </si>
  <si>
    <t>CV70200178</t>
  </si>
  <si>
    <t>EXT-4600016683-2023 MUJERES RURALES ANTIOQUIA - CV70200178</t>
  </si>
  <si>
    <t>Se espera ingrese a finales de Junio</t>
  </si>
  <si>
    <t>CV70200179</t>
  </si>
  <si>
    <t>EXT- ADRES-CTO-125-2024 INTERVENTORIA CONTRATO DE ADMINISTRACION CLINICA EL BOSQUE_CV70200179</t>
  </si>
  <si>
    <t>CV70200180</t>
  </si>
  <si>
    <t>EXT-4600100696-2024 VECTORES MEDELLIN - CV70200180</t>
  </si>
  <si>
    <t>CV70200181</t>
  </si>
  <si>
    <t>EXT-4600016917-2024 APOYO A LA GESTION DE LA SSSYPSA - CV70200181</t>
  </si>
  <si>
    <t>CV70200182</t>
  </si>
  <si>
    <t>EXT-SMA-CD-118-2024 MEDICIONES DE RUIDO ITAGUI_CV70200182</t>
  </si>
  <si>
    <t>CV70200183</t>
  </si>
  <si>
    <t>EXT-4600101400-2024 MUJERES MEDELLIN_CV70200183</t>
  </si>
  <si>
    <t>CV70200184</t>
  </si>
  <si>
    <t>EXT-4600101419-2024 INSPECCION Y VIGILANCIA POR RUIDO_CV70200184</t>
  </si>
  <si>
    <t>CV70200185</t>
  </si>
  <si>
    <t>EXT-4600101437-2024 INSPECCION Y VIGILANCIA SANITARIA A PRODUCTOS Y SERVICIOS_CV70200185</t>
  </si>
  <si>
    <t>CV70200186</t>
  </si>
  <si>
    <t>EXT-4600101467-2024 EDUCACION SANITARIA _ CV70200186</t>
  </si>
  <si>
    <t>CV70200187</t>
  </si>
  <si>
    <t>EXT-4600101604-2024 ENTORNO LABORAL - CV70200187</t>
  </si>
  <si>
    <t>*  21030005</t>
  </si>
  <si>
    <t>GESTIÓN PROYECTOS DE INVESTIGACIÓN</t>
  </si>
  <si>
    <t>CV70200203</t>
  </si>
  <si>
    <t>INV 701-20-MINCIENCIAS - Convocatoria N° 884 - 2020- COVID-19 en la salud mental de los trabajadores</t>
  </si>
  <si>
    <t>CV70200206</t>
  </si>
  <si>
    <t>MINCIENCIAS - Convocatoria N° 896 - 2021- Fortalecimiento de la autonomía alimentaria del Resguardo Indígena Nasa Páez Huila - INV 716-21 - CC21030005- ELEMENTO PEP CV70200206</t>
  </si>
  <si>
    <t>CV70200207</t>
  </si>
  <si>
    <t>CC 21030005 - Mitigación de los efectos de la pandemia en los trabajadores de la salud - INV 717-22 - CV70200207</t>
  </si>
  <si>
    <t>CV70200211</t>
  </si>
  <si>
    <t>INV 739-23 - FINAN EXTERNA - Women for women's health. CC 21030005 y Elemento PEP: CV70200211</t>
  </si>
  <si>
    <t>CV70200212</t>
  </si>
  <si>
    <t>INV 738-23-Bienestar Universitario-Sistema de vigilancia Violencias Basadas en Género - CV70200212</t>
  </si>
  <si>
    <t>CV70200213</t>
  </si>
  <si>
    <t>INV 743-24 -FINAN EXTERNA - MINISTERIO DE SALUD Y PROT. - ENCUESTA NACIONAL DE DEMOGRAFÍA CV70200213</t>
  </si>
  <si>
    <t>** TOTAL</t>
  </si>
  <si>
    <t>NOMBRE PROYECTO</t>
  </si>
  <si>
    <t>DISPONIBILIDAD EFECT</t>
  </si>
  <si>
    <t>Nuevo saldo con CXC</t>
  </si>
  <si>
    <t>Ingresa a finales de Agosto</t>
  </si>
  <si>
    <t>Ingresa a finales de Agosto ó primera semana de septiembre</t>
  </si>
  <si>
    <t>CV70200188</t>
  </si>
  <si>
    <t>EXT-MSPS-1201-2024 OBSERVATORIO DE LA SALUD DE LOS TRABAJADORES - CV70200188</t>
  </si>
  <si>
    <t>PLANILLA INFORME MENSUAL DISPONIBILIDAD EFECTIVA DE PROYECTOS</t>
  </si>
  <si>
    <r>
      <rPr>
        <b/>
        <sz val="14"/>
        <color rgb="FF000000"/>
        <rFont val="Calibri"/>
      </rPr>
      <t xml:space="preserve">GA-SP-PL-10
</t>
    </r>
    <r>
      <rPr>
        <b/>
        <sz val="10"/>
        <color rgb="FF000000"/>
        <rFont val="Calibri"/>
      </rPr>
      <t>v1</t>
    </r>
  </si>
  <si>
    <t>FACULTAD NACIONAL DE SALUD PÚBLICA</t>
  </si>
  <si>
    <t>PEP</t>
  </si>
  <si>
    <t>RECURSOS DEL BALANCE</t>
  </si>
  <si>
    <t>PROYECTOS INVESTIGACIÒN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</si>
</sst>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3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</font>
    <font>
      <b/>
      <sz val="11"/>
      <name val="Calibri"/>
    </font>
    <font>
      <b/>
      <sz val="11"/>
      <color theme="1"/>
      <name val="Calibri"/>
    </font>
    <font>
      <b/>
      <sz val="10"/>
      <name val="Calibri"/>
    </font>
    <font>
      <sz val="10"/>
      <name val="Calibri"/>
    </font>
    <font>
      <b/>
      <sz val="18"/>
      <color theme="1"/>
      <name val="Calibri"/>
    </font>
    <font>
      <b/>
      <sz val="14"/>
      <color theme="1"/>
      <name val="Calibri"/>
    </font>
    <font>
      <b/>
      <sz val="12"/>
      <color theme="1"/>
      <name val="Calibri"/>
    </font>
    <font>
      <b/>
      <sz val="14"/>
      <color rgb="FF000000"/>
      <name val="Calibri"/>
    </font>
    <font>
      <b/>
      <sz val="10"/>
      <color rgb="FF000000"/>
      <name val="Calibri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54">
    <xf numFmtId="0" fontId="0" fillId="0" borderId="0" xfId="0"/>
    <xf numFmtId="0" fontId="16" fillId="0" borderId="0" xfId="0" applyFont="1"/>
    <xf numFmtId="164" fontId="16" fillId="0" borderId="10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3" fontId="16" fillId="34" borderId="10" xfId="0" applyNumberFormat="1" applyFont="1" applyFill="1" applyBorder="1" applyAlignment="1">
      <alignment horizontal="center" vertical="center"/>
    </xf>
    <xf numFmtId="164" fontId="16" fillId="34" borderId="10" xfId="0" applyNumberFormat="1" applyFont="1" applyFill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16" fillId="33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6" fillId="34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16" fillId="34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34" borderId="10" xfId="0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6" fillId="33" borderId="1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49" fontId="19" fillId="35" borderId="12" xfId="42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49" fontId="18" fillId="0" borderId="11" xfId="42" applyNumberFormat="1" applyBorder="1" applyAlignment="1">
      <alignment horizontal="center" vertical="center"/>
    </xf>
    <xf numFmtId="49" fontId="18" fillId="0" borderId="11" xfId="42" applyNumberFormat="1" applyBorder="1" applyAlignment="1">
      <alignment horizontal="center" vertical="center" wrapText="1"/>
    </xf>
    <xf numFmtId="3" fontId="19" fillId="35" borderId="12" xfId="42" applyNumberFormat="1" applyFont="1" applyFill="1" applyBorder="1" applyAlignment="1">
      <alignment horizontal="center" vertical="center" wrapText="1"/>
    </xf>
    <xf numFmtId="3" fontId="18" fillId="0" borderId="11" xfId="42" applyNumberFormat="1" applyBorder="1" applyAlignment="1">
      <alignment horizontal="center" vertical="center"/>
    </xf>
    <xf numFmtId="3" fontId="16" fillId="33" borderId="10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19" fillId="35" borderId="12" xfId="42" applyNumberFormat="1" applyFont="1" applyFill="1" applyBorder="1" applyAlignment="1">
      <alignment horizontal="center" vertical="center" wrapText="1"/>
    </xf>
    <xf numFmtId="164" fontId="18" fillId="0" borderId="11" xfId="42" applyNumberFormat="1" applyBorder="1" applyAlignment="1">
      <alignment horizontal="center" vertical="center"/>
    </xf>
    <xf numFmtId="164" fontId="16" fillId="34" borderId="10" xfId="0" applyNumberFormat="1" applyFont="1" applyFill="1" applyBorder="1" applyAlignment="1">
      <alignment horizontal="center" vertical="center" wrapText="1"/>
    </xf>
    <xf numFmtId="164" fontId="18" fillId="0" borderId="11" xfId="42" applyNumberFormat="1" applyBorder="1" applyAlignment="1">
      <alignment horizontal="center" vertical="center" wrapText="1"/>
    </xf>
    <xf numFmtId="164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49" fontId="21" fillId="35" borderId="12" xfId="42" applyNumberFormat="1" applyFont="1" applyFill="1" applyBorder="1" applyAlignment="1">
      <alignment horizontal="center" vertical="center" wrapText="1"/>
    </xf>
    <xf numFmtId="164" fontId="21" fillId="35" borderId="12" xfId="42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23" fillId="35" borderId="11" xfId="42" applyNumberFormat="1" applyFont="1" applyFill="1" applyBorder="1" applyAlignment="1">
      <alignment horizontal="center" vertical="center" wrapText="1"/>
    </xf>
    <xf numFmtId="164" fontId="23" fillId="35" borderId="11" xfId="42" applyNumberFormat="1" applyFont="1" applyFill="1" applyBorder="1" applyAlignment="1">
      <alignment horizontal="center" vertical="center" wrapText="1"/>
    </xf>
    <xf numFmtId="49" fontId="24" fillId="0" borderId="11" xfId="42" applyNumberFormat="1" applyFont="1" applyBorder="1" applyAlignment="1">
      <alignment horizontal="center" vertical="center" wrapText="1"/>
    </xf>
    <xf numFmtId="164" fontId="24" fillId="0" borderId="11" xfId="42" applyNumberFormat="1" applyFont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164" fontId="22" fillId="33" borderId="10" xfId="0" applyNumberFormat="1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164" fontId="26" fillId="0" borderId="14" xfId="0" applyNumberFormat="1" applyFont="1" applyBorder="1" applyAlignment="1">
      <alignment horizontal="center" vertical="center" wrapText="1"/>
    </xf>
    <xf numFmtId="14" fontId="27" fillId="0" borderId="14" xfId="0" applyNumberFormat="1" applyFont="1" applyBorder="1" applyAlignment="1">
      <alignment horizontal="center" vertical="center" wrapText="1"/>
    </xf>
    <xf numFmtId="164" fontId="28" fillId="0" borderId="15" xfId="0" applyNumberFormat="1" applyFont="1" applyBorder="1" applyAlignment="1">
      <alignment horizontal="center" vertical="center" wrapText="1"/>
    </xf>
    <xf numFmtId="14" fontId="27" fillId="0" borderId="15" xfId="0" applyNumberFormat="1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 xr:uid="{5211A07E-DC35-4609-ABD7-B141B8DE9919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838200</xdr:colOff>
      <xdr:row>1</xdr:row>
      <xdr:rowOff>276225</xdr:rowOff>
    </xdr:to>
    <xdr:pic>
      <xdr:nvPicPr>
        <xdr:cNvPr id="2" name="Imagen 1" descr="Universidad de Antioquia - Wikipedia, la enciclopedia libre">
          <a:extLst>
            <a:ext uri="{FF2B5EF4-FFF2-40B4-BE49-F238E27FC236}">
              <a16:creationId xmlns:a16="http://schemas.microsoft.com/office/drawing/2014/main" id="{2804F521-80B8-4B40-AA0C-88630B30C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6477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600F5-787B-4B75-BE84-29D084159FD6}">
  <dimension ref="A1:H23"/>
  <sheetViews>
    <sheetView workbookViewId="0">
      <pane ySplit="1" topLeftCell="A2" activePane="bottomLeft" state="frozen"/>
      <selection pane="bottomLeft" activeCell="G1" sqref="G1:H1"/>
    </sheetView>
  </sheetViews>
  <sheetFormatPr defaultColWidth="11.42578125" defaultRowHeight="15"/>
  <cols>
    <col min="1" max="1" width="15.42578125" style="11" bestFit="1" customWidth="1"/>
    <col min="2" max="2" width="49.28515625" style="22" customWidth="1"/>
    <col min="3" max="3" width="15" style="11" customWidth="1"/>
    <col min="4" max="4" width="15.42578125" style="12" bestFit="1" customWidth="1"/>
    <col min="5" max="5" width="14.85546875" style="12" bestFit="1" customWidth="1"/>
    <col min="6" max="6" width="22.42578125" style="12" customWidth="1"/>
    <col min="7" max="7" width="17.140625" style="11" customWidth="1"/>
    <col min="8" max="8" width="27.28515625" style="18" customWidth="1"/>
  </cols>
  <sheetData>
    <row r="1" spans="1:8" s="4" customFormat="1" ht="29.25" customHeigh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</row>
    <row r="2" spans="1:8" s="1" customFormat="1">
      <c r="A2" s="13" t="s">
        <v>8</v>
      </c>
      <c r="B2" s="19" t="s">
        <v>9</v>
      </c>
      <c r="C2" s="5">
        <f>SUM(C3:C15)</f>
        <v>13333504800</v>
      </c>
      <c r="D2" s="6">
        <f>SUM(D3:D15)</f>
        <v>-309842728</v>
      </c>
      <c r="E2" s="6">
        <f>SUM(E3:E15)</f>
        <v>-7612928016</v>
      </c>
      <c r="F2" s="6">
        <f>SUM(F3:F15)</f>
        <v>5410734056</v>
      </c>
      <c r="G2" s="6">
        <f>SUM(G3:G15)</f>
        <v>1498240213</v>
      </c>
      <c r="H2" s="15"/>
    </row>
    <row r="3" spans="1:8" ht="30">
      <c r="A3" s="9" t="s">
        <v>10</v>
      </c>
      <c r="B3" s="20" t="s">
        <v>11</v>
      </c>
      <c r="C3" s="7">
        <v>2323085170</v>
      </c>
      <c r="D3" s="8">
        <v>-115620487</v>
      </c>
      <c r="E3" s="8">
        <v>-1756562027</v>
      </c>
      <c r="F3" s="8">
        <f t="shared" ref="F3:F15" si="0">+C3+D3+E3</f>
        <v>450902656</v>
      </c>
      <c r="G3" s="7">
        <v>1088409341</v>
      </c>
      <c r="H3" s="16" t="s">
        <v>12</v>
      </c>
    </row>
    <row r="4" spans="1:8">
      <c r="A4" s="9" t="s">
        <v>13</v>
      </c>
      <c r="B4" s="20" t="s">
        <v>14</v>
      </c>
      <c r="C4" s="7">
        <v>1201205891</v>
      </c>
      <c r="D4" s="8">
        <v>-27319196</v>
      </c>
      <c r="E4" s="8">
        <v>-939843070</v>
      </c>
      <c r="F4" s="8">
        <f t="shared" si="0"/>
        <v>234043625</v>
      </c>
      <c r="G4" s="9">
        <v>0</v>
      </c>
      <c r="H4" s="16"/>
    </row>
    <row r="5" spans="1:8" ht="30">
      <c r="A5" s="9" t="s">
        <v>15</v>
      </c>
      <c r="B5" s="20" t="s">
        <v>16</v>
      </c>
      <c r="C5" s="7">
        <v>64792363</v>
      </c>
      <c r="D5" s="8">
        <v>0</v>
      </c>
      <c r="E5" s="8">
        <v>-54966268</v>
      </c>
      <c r="F5" s="8">
        <f t="shared" si="0"/>
        <v>9826095</v>
      </c>
      <c r="G5" s="9">
        <v>0</v>
      </c>
      <c r="H5" s="16"/>
    </row>
    <row r="6" spans="1:8" ht="30">
      <c r="A6" s="9" t="s">
        <v>17</v>
      </c>
      <c r="B6" s="20" t="s">
        <v>18</v>
      </c>
      <c r="C6" s="7">
        <v>1901228325</v>
      </c>
      <c r="D6" s="8">
        <v>-20247028</v>
      </c>
      <c r="E6" s="8">
        <v>-1650578568</v>
      </c>
      <c r="F6" s="8">
        <f t="shared" si="0"/>
        <v>230402729</v>
      </c>
      <c r="G6" s="7">
        <v>382383595</v>
      </c>
      <c r="H6" s="16" t="s">
        <v>19</v>
      </c>
    </row>
    <row r="7" spans="1:8" ht="30">
      <c r="A7" s="9" t="s">
        <v>20</v>
      </c>
      <c r="B7" s="20" t="s">
        <v>21</v>
      </c>
      <c r="C7" s="7">
        <v>787129217</v>
      </c>
      <c r="D7" s="8">
        <v>-21011737</v>
      </c>
      <c r="E7" s="8">
        <v>-361649887</v>
      </c>
      <c r="F7" s="8">
        <f t="shared" si="0"/>
        <v>404467593</v>
      </c>
      <c r="G7" s="9">
        <v>0</v>
      </c>
      <c r="H7" s="16"/>
    </row>
    <row r="8" spans="1:8" ht="30">
      <c r="A8" s="9" t="s">
        <v>22</v>
      </c>
      <c r="B8" s="20" t="s">
        <v>23</v>
      </c>
      <c r="C8" s="7">
        <v>815629335</v>
      </c>
      <c r="D8" s="8">
        <v>-112230875</v>
      </c>
      <c r="E8" s="8">
        <v>-537548859</v>
      </c>
      <c r="F8" s="8">
        <f t="shared" si="0"/>
        <v>165849601</v>
      </c>
      <c r="G8" s="9">
        <v>0</v>
      </c>
      <c r="H8" s="16"/>
    </row>
    <row r="9" spans="1:8" ht="30">
      <c r="A9" s="9" t="s">
        <v>24</v>
      </c>
      <c r="B9" s="20" t="s">
        <v>25</v>
      </c>
      <c r="C9" s="7">
        <v>5614778265</v>
      </c>
      <c r="D9" s="8">
        <v>-3949044</v>
      </c>
      <c r="E9" s="8">
        <v>-2190830624</v>
      </c>
      <c r="F9" s="8">
        <f t="shared" si="0"/>
        <v>3419998597</v>
      </c>
      <c r="G9" s="9">
        <v>0</v>
      </c>
      <c r="H9" s="16"/>
    </row>
    <row r="10" spans="1:8" ht="30">
      <c r="A10" s="9" t="s">
        <v>26</v>
      </c>
      <c r="B10" s="20" t="s">
        <v>27</v>
      </c>
      <c r="C10" s="9"/>
      <c r="D10" s="8">
        <v>-514018</v>
      </c>
      <c r="E10" s="8"/>
      <c r="F10" s="8">
        <f t="shared" si="0"/>
        <v>-514018</v>
      </c>
      <c r="G10" s="9">
        <v>0</v>
      </c>
      <c r="H10" s="16"/>
    </row>
    <row r="11" spans="1:8">
      <c r="A11" s="9" t="s">
        <v>28</v>
      </c>
      <c r="B11" s="20" t="s">
        <v>29</v>
      </c>
      <c r="C11" s="7">
        <v>417538755</v>
      </c>
      <c r="D11" s="8">
        <v>-1861065</v>
      </c>
      <c r="E11" s="8">
        <v>-62085824</v>
      </c>
      <c r="F11" s="8">
        <f t="shared" si="0"/>
        <v>353591866</v>
      </c>
      <c r="G11" s="9">
        <v>0</v>
      </c>
      <c r="H11" s="16"/>
    </row>
    <row r="12" spans="1:8" ht="30">
      <c r="A12" s="9" t="s">
        <v>30</v>
      </c>
      <c r="B12" s="20" t="s">
        <v>31</v>
      </c>
      <c r="C12" s="7">
        <v>24505416</v>
      </c>
      <c r="D12" s="8">
        <v>-990861</v>
      </c>
      <c r="E12" s="8">
        <v>-10062500</v>
      </c>
      <c r="F12" s="8">
        <f t="shared" si="0"/>
        <v>13452055</v>
      </c>
      <c r="G12" s="9">
        <v>0</v>
      </c>
      <c r="H12" s="16"/>
    </row>
    <row r="13" spans="1:8" ht="30">
      <c r="A13" s="9" t="s">
        <v>32</v>
      </c>
      <c r="B13" s="20" t="s">
        <v>33</v>
      </c>
      <c r="C13" s="7">
        <v>62524886</v>
      </c>
      <c r="D13" s="8">
        <v>-3745317</v>
      </c>
      <c r="E13" s="8">
        <v>-28931473</v>
      </c>
      <c r="F13" s="8">
        <f t="shared" si="0"/>
        <v>29848096</v>
      </c>
      <c r="G13" s="9">
        <v>0</v>
      </c>
      <c r="H13" s="16"/>
    </row>
    <row r="14" spans="1:8" ht="30">
      <c r="A14" s="9" t="s">
        <v>34</v>
      </c>
      <c r="B14" s="20" t="s">
        <v>35</v>
      </c>
      <c r="C14" s="7">
        <v>121087177</v>
      </c>
      <c r="D14" s="8">
        <v>-2353100</v>
      </c>
      <c r="E14" s="8">
        <v>-19868916</v>
      </c>
      <c r="F14" s="8">
        <f t="shared" si="0"/>
        <v>98865161</v>
      </c>
      <c r="G14" s="9">
        <v>0</v>
      </c>
      <c r="H14" s="16"/>
    </row>
    <row r="15" spans="1:8" ht="30">
      <c r="A15" s="9" t="s">
        <v>36</v>
      </c>
      <c r="B15" s="20" t="s">
        <v>37</v>
      </c>
      <c r="C15" s="9"/>
      <c r="D15" s="8"/>
      <c r="E15" s="8"/>
      <c r="F15" s="8">
        <f t="shared" si="0"/>
        <v>0</v>
      </c>
      <c r="G15" s="7">
        <v>27447277</v>
      </c>
      <c r="H15" s="16" t="s">
        <v>19</v>
      </c>
    </row>
    <row r="16" spans="1:8" s="1" customFormat="1">
      <c r="A16" s="13" t="s">
        <v>38</v>
      </c>
      <c r="B16" s="19" t="s">
        <v>39</v>
      </c>
      <c r="C16" s="5">
        <f>SUM(C17:C22)</f>
        <v>12698281230</v>
      </c>
      <c r="D16" s="6">
        <f>SUM(D17:D22)</f>
        <v>-450225312</v>
      </c>
      <c r="E16" s="6">
        <f>SUM(E17:E22)</f>
        <v>-3300510044</v>
      </c>
      <c r="F16" s="6">
        <f>SUM(F17:F22)</f>
        <v>8947545874</v>
      </c>
      <c r="G16" s="6">
        <f>SUM(G17:G22)</f>
        <v>0</v>
      </c>
      <c r="H16" s="15"/>
    </row>
    <row r="17" spans="1:8" ht="30">
      <c r="A17" s="9" t="s">
        <v>40</v>
      </c>
      <c r="B17" s="20" t="s">
        <v>41</v>
      </c>
      <c r="C17" s="7">
        <v>60981127</v>
      </c>
      <c r="D17" s="8"/>
      <c r="E17" s="8">
        <v>-24575428</v>
      </c>
      <c r="F17" s="8">
        <f t="shared" ref="F17:F22" si="1">+C17+D17+E17</f>
        <v>36405699</v>
      </c>
      <c r="G17" s="9">
        <v>0</v>
      </c>
      <c r="H17" s="16"/>
    </row>
    <row r="18" spans="1:8" ht="60">
      <c r="A18" s="9" t="s">
        <v>42</v>
      </c>
      <c r="B18" s="20" t="s">
        <v>43</v>
      </c>
      <c r="C18" s="7">
        <v>520726638</v>
      </c>
      <c r="D18" s="8">
        <v>-36490824</v>
      </c>
      <c r="E18" s="8">
        <v>-101458989</v>
      </c>
      <c r="F18" s="8">
        <f t="shared" si="1"/>
        <v>382776825</v>
      </c>
      <c r="G18" s="9">
        <v>0</v>
      </c>
      <c r="H18" s="16"/>
    </row>
    <row r="19" spans="1:8" ht="45">
      <c r="A19" s="9" t="s">
        <v>44</v>
      </c>
      <c r="B19" s="20" t="s">
        <v>45</v>
      </c>
      <c r="C19" s="7">
        <v>11234567</v>
      </c>
      <c r="D19" s="8"/>
      <c r="E19" s="8"/>
      <c r="F19" s="8">
        <f t="shared" si="1"/>
        <v>11234567</v>
      </c>
      <c r="G19" s="9">
        <v>0</v>
      </c>
      <c r="H19" s="16"/>
    </row>
    <row r="20" spans="1:8" ht="30">
      <c r="A20" s="9" t="s">
        <v>46</v>
      </c>
      <c r="B20" s="20" t="s">
        <v>47</v>
      </c>
      <c r="C20" s="7">
        <v>357354232</v>
      </c>
      <c r="D20" s="8"/>
      <c r="E20" s="8">
        <v>-47533091</v>
      </c>
      <c r="F20" s="8">
        <f t="shared" si="1"/>
        <v>309821141</v>
      </c>
      <c r="G20" s="9">
        <v>0</v>
      </c>
      <c r="H20" s="16"/>
    </row>
    <row r="21" spans="1:8" ht="45">
      <c r="A21" s="9" t="s">
        <v>48</v>
      </c>
      <c r="B21" s="20" t="s">
        <v>49</v>
      </c>
      <c r="C21" s="7">
        <v>100000000</v>
      </c>
      <c r="D21" s="8"/>
      <c r="E21" s="8"/>
      <c r="F21" s="8">
        <f t="shared" si="1"/>
        <v>100000000</v>
      </c>
      <c r="G21" s="9">
        <v>0</v>
      </c>
      <c r="H21" s="16"/>
    </row>
    <row r="22" spans="1:8" ht="45">
      <c r="A22" s="9" t="s">
        <v>50</v>
      </c>
      <c r="B22" s="20" t="s">
        <v>51</v>
      </c>
      <c r="C22" s="7">
        <v>11647984666</v>
      </c>
      <c r="D22" s="8">
        <v>-413734488</v>
      </c>
      <c r="E22" s="8">
        <v>-3126942536</v>
      </c>
      <c r="F22" s="8">
        <f t="shared" si="1"/>
        <v>8107307642</v>
      </c>
      <c r="G22" s="9">
        <v>0</v>
      </c>
      <c r="H22" s="16"/>
    </row>
    <row r="23" spans="1:8" s="1" customFormat="1">
      <c r="A23" s="14" t="s">
        <v>52</v>
      </c>
      <c r="B23" s="21"/>
      <c r="C23" s="10">
        <f>+C2+C16</f>
        <v>26031786030</v>
      </c>
      <c r="D23" s="10">
        <f t="shared" ref="D23:G23" si="2">+D2+D16</f>
        <v>-760068040</v>
      </c>
      <c r="E23" s="10">
        <f t="shared" si="2"/>
        <v>-10913438060</v>
      </c>
      <c r="F23" s="10">
        <f t="shared" si="2"/>
        <v>14358279930</v>
      </c>
      <c r="G23" s="10">
        <f t="shared" si="2"/>
        <v>1498240213</v>
      </c>
      <c r="H23" s="17"/>
    </row>
  </sheetData>
  <autoFilter ref="A1:H1" xr:uid="{396600F5-787B-4B75-BE84-29D084159FD6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77BEB-1B89-4C1F-A075-88564614E84F}">
  <dimension ref="A1:I22"/>
  <sheetViews>
    <sheetView topLeftCell="C1" workbookViewId="0">
      <pane ySplit="2" topLeftCell="A3" activePane="bottomLeft" state="frozen"/>
      <selection pane="bottomLeft" activeCell="G1" sqref="G1:I1"/>
    </sheetView>
  </sheetViews>
  <sheetFormatPr defaultColWidth="11.42578125" defaultRowHeight="15"/>
  <cols>
    <col min="1" max="1" width="18.42578125" style="11" bestFit="1" customWidth="1"/>
    <col min="2" max="2" width="52.85546875" style="18" customWidth="1"/>
    <col min="3" max="5" width="16.42578125" style="31" customWidth="1"/>
    <col min="6" max="6" width="18.5703125" style="12" customWidth="1"/>
    <col min="7" max="7" width="20.28515625" style="22" customWidth="1"/>
    <col min="8" max="8" width="25.85546875" style="22" customWidth="1"/>
    <col min="9" max="9" width="17.5703125" style="25" customWidth="1"/>
    <col min="10" max="16384" width="11.42578125" style="25"/>
  </cols>
  <sheetData>
    <row r="1" spans="1:9" s="18" customFormat="1" ht="30">
      <c r="A1" s="23" t="s">
        <v>0</v>
      </c>
      <c r="B1" s="23" t="s">
        <v>53</v>
      </c>
      <c r="C1" s="28" t="s">
        <v>2</v>
      </c>
      <c r="D1" s="28" t="s">
        <v>3</v>
      </c>
      <c r="E1" s="28" t="s">
        <v>4</v>
      </c>
      <c r="F1" s="32" t="s">
        <v>54</v>
      </c>
      <c r="G1" s="28" t="s">
        <v>6</v>
      </c>
      <c r="H1" s="28" t="s">
        <v>7</v>
      </c>
      <c r="I1" s="28" t="s">
        <v>55</v>
      </c>
    </row>
    <row r="2" spans="1:9" s="24" customFormat="1">
      <c r="A2" s="13" t="s">
        <v>8</v>
      </c>
      <c r="B2" s="19" t="s">
        <v>9</v>
      </c>
      <c r="C2" s="5">
        <f t="shared" ref="C2:H2" si="0">SUM(C3:C15)</f>
        <v>16593278731</v>
      </c>
      <c r="D2" s="5">
        <f t="shared" si="0"/>
        <v>-313720613</v>
      </c>
      <c r="E2" s="5">
        <f t="shared" si="0"/>
        <v>-15896448808</v>
      </c>
      <c r="F2" s="6">
        <f t="shared" si="0"/>
        <v>383109310</v>
      </c>
      <c r="G2" s="34">
        <f t="shared" si="0"/>
        <v>2992681322</v>
      </c>
      <c r="H2" s="34">
        <f t="shared" si="0"/>
        <v>0</v>
      </c>
      <c r="I2" s="34"/>
    </row>
    <row r="3" spans="1:9" ht="25.5">
      <c r="A3" s="26" t="s">
        <v>10</v>
      </c>
      <c r="B3" s="27" t="s">
        <v>11</v>
      </c>
      <c r="C3" s="29">
        <v>3411501344</v>
      </c>
      <c r="D3" s="29">
        <v>-130124024</v>
      </c>
      <c r="E3" s="29">
        <v>-2805935548</v>
      </c>
      <c r="F3" s="33">
        <f>+C3+D3+E3</f>
        <v>475441772</v>
      </c>
      <c r="G3" s="35">
        <v>0</v>
      </c>
      <c r="H3" s="35"/>
      <c r="I3" s="35">
        <f>+F3+G3</f>
        <v>475441772</v>
      </c>
    </row>
    <row r="4" spans="1:9">
      <c r="A4" s="26" t="s">
        <v>13</v>
      </c>
      <c r="B4" s="27" t="s">
        <v>14</v>
      </c>
      <c r="C4" s="29">
        <v>1621954767</v>
      </c>
      <c r="D4" s="29">
        <v>-2725843</v>
      </c>
      <c r="E4" s="29">
        <v>-1013390637</v>
      </c>
      <c r="F4" s="33">
        <f t="shared" ref="F4:F21" si="1">+C4+D4+E4</f>
        <v>605838287</v>
      </c>
      <c r="G4" s="35">
        <v>280188214</v>
      </c>
      <c r="H4" s="35" t="s">
        <v>56</v>
      </c>
      <c r="I4" s="35">
        <f t="shared" ref="I4:I21" si="2">+F4+G4</f>
        <v>886026501</v>
      </c>
    </row>
    <row r="5" spans="1:9" ht="25.5">
      <c r="A5" s="26" t="s">
        <v>17</v>
      </c>
      <c r="B5" s="27" t="s">
        <v>18</v>
      </c>
      <c r="C5" s="29">
        <v>2555764556</v>
      </c>
      <c r="D5" s="29">
        <v>-5615776</v>
      </c>
      <c r="E5" s="29">
        <v>-2415957300</v>
      </c>
      <c r="F5" s="33">
        <f t="shared" si="1"/>
        <v>134191480</v>
      </c>
      <c r="G5" s="35">
        <v>0</v>
      </c>
      <c r="H5" s="35"/>
      <c r="I5" s="35">
        <f t="shared" si="2"/>
        <v>134191480</v>
      </c>
    </row>
    <row r="6" spans="1:9" ht="25.5">
      <c r="A6" s="26" t="s">
        <v>20</v>
      </c>
      <c r="B6" s="27" t="s">
        <v>21</v>
      </c>
      <c r="C6" s="29">
        <v>792731583</v>
      </c>
      <c r="D6" s="29">
        <v>0</v>
      </c>
      <c r="E6" s="29">
        <v>-390266743</v>
      </c>
      <c r="F6" s="33">
        <f t="shared" si="1"/>
        <v>402464840</v>
      </c>
      <c r="G6" s="35">
        <v>0</v>
      </c>
      <c r="H6" s="35"/>
      <c r="I6" s="35">
        <f t="shared" si="2"/>
        <v>402464840</v>
      </c>
    </row>
    <row r="7" spans="1:9" ht="25.5">
      <c r="A7" s="26" t="s">
        <v>22</v>
      </c>
      <c r="B7" s="27" t="s">
        <v>23</v>
      </c>
      <c r="C7" s="29">
        <v>1261775563</v>
      </c>
      <c r="D7" s="29">
        <v>-65168423</v>
      </c>
      <c r="E7" s="29">
        <v>-1063002948</v>
      </c>
      <c r="F7" s="33">
        <f t="shared" si="1"/>
        <v>133604192</v>
      </c>
      <c r="G7" s="35">
        <v>0</v>
      </c>
      <c r="H7" s="35"/>
      <c r="I7" s="35">
        <f t="shared" si="2"/>
        <v>133604192</v>
      </c>
    </row>
    <row r="8" spans="1:9" ht="25.5">
      <c r="A8" s="26" t="s">
        <v>24</v>
      </c>
      <c r="B8" s="27" t="s">
        <v>25</v>
      </c>
      <c r="C8" s="29">
        <v>5583380165</v>
      </c>
      <c r="D8" s="29">
        <v>-13737428</v>
      </c>
      <c r="E8" s="29">
        <v>-7199021400</v>
      </c>
      <c r="F8" s="33">
        <f t="shared" si="1"/>
        <v>-1629378663</v>
      </c>
      <c r="G8" s="35">
        <v>2239901351</v>
      </c>
      <c r="H8" s="35" t="s">
        <v>56</v>
      </c>
      <c r="I8" s="35">
        <f t="shared" si="2"/>
        <v>610522688</v>
      </c>
    </row>
    <row r="9" spans="1:9" ht="38.25">
      <c r="A9" s="26" t="s">
        <v>26</v>
      </c>
      <c r="B9" s="27" t="s">
        <v>27</v>
      </c>
      <c r="C9" s="29">
        <v>0</v>
      </c>
      <c r="D9" s="29">
        <v>-676209</v>
      </c>
      <c r="E9" s="29">
        <v>-1354672</v>
      </c>
      <c r="F9" s="33">
        <f t="shared" si="1"/>
        <v>-2030881</v>
      </c>
      <c r="G9" s="35">
        <v>35519132</v>
      </c>
      <c r="H9" s="35" t="s">
        <v>57</v>
      </c>
      <c r="I9" s="35">
        <f>+F9+G9</f>
        <v>33488251</v>
      </c>
    </row>
    <row r="10" spans="1:9">
      <c r="A10" s="26" t="s">
        <v>28</v>
      </c>
      <c r="B10" s="27" t="s">
        <v>29</v>
      </c>
      <c r="C10" s="29">
        <v>835077510</v>
      </c>
      <c r="D10" s="29">
        <v>-7868503</v>
      </c>
      <c r="E10" s="29">
        <v>-559031555</v>
      </c>
      <c r="F10" s="33">
        <f t="shared" si="1"/>
        <v>268177452</v>
      </c>
      <c r="G10" s="35">
        <v>0</v>
      </c>
      <c r="H10" s="35"/>
      <c r="I10" s="35">
        <f t="shared" si="2"/>
        <v>268177452</v>
      </c>
    </row>
    <row r="11" spans="1:9" ht="25.5">
      <c r="A11" s="26" t="s">
        <v>30</v>
      </c>
      <c r="B11" s="27" t="s">
        <v>31</v>
      </c>
      <c r="C11" s="29">
        <v>58317425</v>
      </c>
      <c r="D11" s="29">
        <v>-4776088</v>
      </c>
      <c r="E11" s="29">
        <v>-61973876</v>
      </c>
      <c r="F11" s="33">
        <f t="shared" si="1"/>
        <v>-8432539</v>
      </c>
      <c r="G11" s="35">
        <v>79827781</v>
      </c>
      <c r="H11" s="35" t="s">
        <v>56</v>
      </c>
      <c r="I11" s="35">
        <f t="shared" si="2"/>
        <v>71395242</v>
      </c>
    </row>
    <row r="12" spans="1:9" ht="25.5">
      <c r="A12" s="26" t="s">
        <v>32</v>
      </c>
      <c r="B12" s="27" t="s">
        <v>33</v>
      </c>
      <c r="C12" s="29">
        <v>170894419</v>
      </c>
      <c r="D12" s="29">
        <v>-1303169</v>
      </c>
      <c r="E12" s="29">
        <v>-224652781</v>
      </c>
      <c r="F12" s="33">
        <f t="shared" si="1"/>
        <v>-55061531</v>
      </c>
      <c r="G12" s="35">
        <v>122401968</v>
      </c>
      <c r="H12" s="35" t="s">
        <v>56</v>
      </c>
      <c r="I12" s="35">
        <f>+F12+G12</f>
        <v>67340437</v>
      </c>
    </row>
    <row r="13" spans="1:9" ht="25.5">
      <c r="A13" s="26" t="s">
        <v>34</v>
      </c>
      <c r="B13" s="27" t="s">
        <v>35</v>
      </c>
      <c r="C13" s="29">
        <v>254024771</v>
      </c>
      <c r="D13" s="29">
        <v>-40075049</v>
      </c>
      <c r="E13" s="29">
        <v>-102009570</v>
      </c>
      <c r="F13" s="33">
        <f t="shared" si="1"/>
        <v>111940152</v>
      </c>
      <c r="G13" s="35">
        <v>68524533</v>
      </c>
      <c r="H13" s="35" t="s">
        <v>56</v>
      </c>
      <c r="I13" s="35">
        <f>+F13+G13</f>
        <v>180464685</v>
      </c>
    </row>
    <row r="14" spans="1:9">
      <c r="A14" s="26" t="s">
        <v>36</v>
      </c>
      <c r="B14" s="27" t="s">
        <v>37</v>
      </c>
      <c r="C14" s="29">
        <v>47856628</v>
      </c>
      <c r="D14" s="29">
        <v>-41650101</v>
      </c>
      <c r="E14" s="29">
        <v>-55639182</v>
      </c>
      <c r="F14" s="33">
        <f t="shared" si="1"/>
        <v>-49432655</v>
      </c>
      <c r="G14" s="35">
        <v>126318343</v>
      </c>
      <c r="H14" s="35" t="s">
        <v>56</v>
      </c>
      <c r="I14" s="35">
        <f>+F14+G14</f>
        <v>76885688</v>
      </c>
    </row>
    <row r="15" spans="1:9" ht="25.5">
      <c r="A15" s="26" t="s">
        <v>58</v>
      </c>
      <c r="B15" s="27" t="s">
        <v>59</v>
      </c>
      <c r="C15" s="29">
        <v>0</v>
      </c>
      <c r="D15" s="29">
        <v>0</v>
      </c>
      <c r="E15" s="29">
        <v>-4212596</v>
      </c>
      <c r="F15" s="33">
        <f t="shared" si="1"/>
        <v>-4212596</v>
      </c>
      <c r="G15" s="35">
        <v>40000000</v>
      </c>
      <c r="H15" s="35" t="s">
        <v>56</v>
      </c>
      <c r="I15" s="35">
        <f>+F15+G15</f>
        <v>35787404</v>
      </c>
    </row>
    <row r="16" spans="1:9" s="24" customFormat="1">
      <c r="A16" s="13" t="s">
        <v>38</v>
      </c>
      <c r="B16" s="19" t="s">
        <v>39</v>
      </c>
      <c r="C16" s="5">
        <f>SUM(C17:C21)</f>
        <v>12687349863</v>
      </c>
      <c r="D16" s="5">
        <f t="shared" ref="D16:F16" si="3">SUM(D17:D21)</f>
        <v>-82475389</v>
      </c>
      <c r="E16" s="5">
        <f t="shared" si="3"/>
        <v>-7969097525</v>
      </c>
      <c r="F16" s="6">
        <f t="shared" si="3"/>
        <v>4635776949</v>
      </c>
      <c r="G16" s="6">
        <f>SUM(G17:G21)</f>
        <v>0</v>
      </c>
      <c r="H16" s="6">
        <f t="shared" ref="H16:I16" si="4">SUM(H17:H21)</f>
        <v>0</v>
      </c>
      <c r="I16" s="6">
        <f t="shared" si="4"/>
        <v>4635776949</v>
      </c>
    </row>
    <row r="17" spans="1:9" ht="25.5">
      <c r="A17" s="26" t="s">
        <v>40</v>
      </c>
      <c r="B17" s="27" t="s">
        <v>41</v>
      </c>
      <c r="C17" s="29">
        <v>60981127</v>
      </c>
      <c r="D17" s="29">
        <v>0</v>
      </c>
      <c r="E17" s="29">
        <v>-25875428</v>
      </c>
      <c r="F17" s="33">
        <f t="shared" si="1"/>
        <v>35105699</v>
      </c>
      <c r="G17" s="35">
        <v>0</v>
      </c>
      <c r="H17" s="35"/>
      <c r="I17" s="35">
        <f t="shared" si="2"/>
        <v>35105699</v>
      </c>
    </row>
    <row r="18" spans="1:9" ht="51">
      <c r="A18" s="26" t="s">
        <v>42</v>
      </c>
      <c r="B18" s="27" t="s">
        <v>43</v>
      </c>
      <c r="C18" s="29">
        <v>521029838</v>
      </c>
      <c r="D18" s="29">
        <v>-3032000</v>
      </c>
      <c r="E18" s="29">
        <v>-179523575</v>
      </c>
      <c r="F18" s="33">
        <f t="shared" si="1"/>
        <v>338474263</v>
      </c>
      <c r="G18" s="35">
        <v>0</v>
      </c>
      <c r="H18" s="35"/>
      <c r="I18" s="35">
        <f t="shared" si="2"/>
        <v>338474263</v>
      </c>
    </row>
    <row r="19" spans="1:9" ht="25.5">
      <c r="A19" s="26" t="s">
        <v>46</v>
      </c>
      <c r="B19" s="27" t="s">
        <v>47</v>
      </c>
      <c r="C19" s="29">
        <v>357354232</v>
      </c>
      <c r="D19" s="29">
        <v>-2549046</v>
      </c>
      <c r="E19" s="29">
        <v>-76533091</v>
      </c>
      <c r="F19" s="33">
        <f t="shared" si="1"/>
        <v>278272095</v>
      </c>
      <c r="G19" s="35">
        <v>0</v>
      </c>
      <c r="H19" s="35"/>
      <c r="I19" s="35">
        <f t="shared" si="2"/>
        <v>278272095</v>
      </c>
    </row>
    <row r="20" spans="1:9" ht="25.5">
      <c r="A20" s="26" t="s">
        <v>48</v>
      </c>
      <c r="B20" s="27" t="s">
        <v>49</v>
      </c>
      <c r="C20" s="29">
        <v>100000000</v>
      </c>
      <c r="D20" s="29">
        <v>0</v>
      </c>
      <c r="E20" s="29">
        <v>0</v>
      </c>
      <c r="F20" s="33">
        <f t="shared" si="1"/>
        <v>100000000</v>
      </c>
      <c r="G20" s="35">
        <v>0</v>
      </c>
      <c r="H20" s="35"/>
      <c r="I20" s="35">
        <f t="shared" si="2"/>
        <v>100000000</v>
      </c>
    </row>
    <row r="21" spans="1:9" ht="38.25">
      <c r="A21" s="26" t="s">
        <v>50</v>
      </c>
      <c r="B21" s="27" t="s">
        <v>51</v>
      </c>
      <c r="C21" s="29">
        <v>11647984666</v>
      </c>
      <c r="D21" s="29">
        <v>-76894343</v>
      </c>
      <c r="E21" s="29">
        <v>-7687165431</v>
      </c>
      <c r="F21" s="33">
        <f t="shared" si="1"/>
        <v>3883924892</v>
      </c>
      <c r="G21" s="35">
        <v>0</v>
      </c>
      <c r="H21" s="35"/>
      <c r="I21" s="35">
        <f t="shared" si="2"/>
        <v>3883924892</v>
      </c>
    </row>
    <row r="22" spans="1:9">
      <c r="A22" s="14" t="s">
        <v>52</v>
      </c>
      <c r="B22" s="21"/>
      <c r="C22" s="30">
        <f>+C2+C16</f>
        <v>29280628594</v>
      </c>
      <c r="D22" s="30">
        <f>+D2+D16</f>
        <v>-396196002</v>
      </c>
      <c r="E22" s="30">
        <f>+E2+E16</f>
        <v>-23865546333</v>
      </c>
      <c r="F22" s="10">
        <f>+F2+F16</f>
        <v>5018886259</v>
      </c>
      <c r="G22" s="10">
        <f t="shared" ref="G22:I22" si="5">+G2+G16</f>
        <v>2992681322</v>
      </c>
      <c r="H22" s="10">
        <f t="shared" si="5"/>
        <v>0</v>
      </c>
      <c r="I22" s="10">
        <f t="shared" si="5"/>
        <v>4635776949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A5531-B05C-452A-8897-CB4407BC50BE}">
  <dimension ref="A1:K25"/>
  <sheetViews>
    <sheetView tabSelected="1" workbookViewId="0">
      <pane ySplit="3" topLeftCell="A4" activePane="bottomLeft" state="frozen"/>
      <selection pane="bottomLeft" activeCell="B7" sqref="B7"/>
    </sheetView>
  </sheetViews>
  <sheetFormatPr defaultColWidth="11.42578125" defaultRowHeight="15"/>
  <cols>
    <col min="1" max="1" width="18" style="37" customWidth="1"/>
    <col min="2" max="2" width="71" style="37" customWidth="1"/>
    <col min="3" max="3" width="18.5703125" style="37" customWidth="1"/>
    <col min="4" max="4" width="15.5703125" style="36" customWidth="1"/>
    <col min="5" max="5" width="18.85546875" style="36" customWidth="1"/>
    <col min="6" max="6" width="15.5703125" style="36" customWidth="1"/>
    <col min="7" max="7" width="19.85546875" style="36" customWidth="1"/>
    <col min="8" max="8" width="23.85546875" style="36" customWidth="1"/>
    <col min="9" max="9" width="31.140625" style="36" customWidth="1"/>
    <col min="10" max="10" width="17" style="36" customWidth="1"/>
    <col min="11" max="16384" width="11.42578125" style="37"/>
  </cols>
  <sheetData>
    <row r="1" spans="1:11" ht="38.25" customHeight="1">
      <c r="A1" s="47"/>
      <c r="B1" s="48" t="s">
        <v>60</v>
      </c>
      <c r="C1" s="48"/>
      <c r="D1" s="48"/>
      <c r="E1" s="48"/>
      <c r="F1" s="48"/>
      <c r="G1" s="48"/>
      <c r="H1" s="48"/>
      <c r="I1" s="52" t="s">
        <v>61</v>
      </c>
      <c r="J1" s="50"/>
    </row>
    <row r="2" spans="1:11" ht="32.25" customHeight="1">
      <c r="A2" s="47"/>
      <c r="B2" s="49" t="s">
        <v>62</v>
      </c>
      <c r="C2" s="49"/>
      <c r="D2" s="49"/>
      <c r="E2" s="49"/>
      <c r="F2" s="49"/>
      <c r="G2" s="49"/>
      <c r="H2" s="49"/>
      <c r="I2" s="53">
        <v>45614</v>
      </c>
      <c r="J2" s="51"/>
    </row>
    <row r="3" spans="1:11" s="40" customFormat="1" ht="30.75">
      <c r="A3" s="38" t="s">
        <v>63</v>
      </c>
      <c r="B3" s="38" t="s">
        <v>53</v>
      </c>
      <c r="C3" s="38" t="s">
        <v>64</v>
      </c>
      <c r="D3" s="39" t="s">
        <v>2</v>
      </c>
      <c r="E3" s="39" t="s">
        <v>3</v>
      </c>
      <c r="F3" s="39" t="s">
        <v>4</v>
      </c>
      <c r="G3" s="39" t="s">
        <v>54</v>
      </c>
      <c r="H3" s="39" t="s">
        <v>6</v>
      </c>
      <c r="I3" s="39" t="s">
        <v>7</v>
      </c>
      <c r="J3" s="39" t="s">
        <v>55</v>
      </c>
    </row>
    <row r="4" spans="1:11" s="40" customFormat="1">
      <c r="A4" s="41" t="s">
        <v>8</v>
      </c>
      <c r="B4" s="41" t="s">
        <v>9</v>
      </c>
      <c r="C4" s="42">
        <f>SUM(C5:C16)</f>
        <v>0</v>
      </c>
      <c r="D4" s="42">
        <f>SUM(D5:D16)</f>
        <v>0</v>
      </c>
      <c r="E4" s="42">
        <f>SUM(E5:E16)</f>
        <v>0</v>
      </c>
      <c r="F4" s="42">
        <f>SUM(F5:F16)</f>
        <v>0</v>
      </c>
      <c r="G4" s="42">
        <f>SUM(G5:G16)</f>
        <v>0</v>
      </c>
      <c r="H4" s="42">
        <f>SUM(H5:H16)</f>
        <v>0</v>
      </c>
      <c r="I4" s="42">
        <f>SUM(I5:I16)</f>
        <v>0</v>
      </c>
      <c r="J4" s="42">
        <f>SUM(J5:J16)</f>
        <v>0</v>
      </c>
    </row>
    <row r="5" spans="1:11">
      <c r="A5" s="43"/>
      <c r="B5" s="43"/>
      <c r="C5" s="43"/>
      <c r="D5" s="44"/>
      <c r="E5" s="44"/>
      <c r="F5" s="44"/>
      <c r="G5" s="44">
        <f>+C5+D5-E5-F5</f>
        <v>0</v>
      </c>
      <c r="H5" s="44"/>
      <c r="I5" s="44"/>
      <c r="J5" s="44"/>
    </row>
    <row r="6" spans="1:11">
      <c r="A6" s="43"/>
      <c r="B6" s="43"/>
      <c r="C6" s="43"/>
      <c r="D6" s="44"/>
      <c r="E6" s="44"/>
      <c r="F6" s="44"/>
      <c r="G6" s="44">
        <f t="shared" ref="G6:G24" si="0">+C6+D6-E6-F6</f>
        <v>0</v>
      </c>
      <c r="H6" s="44"/>
      <c r="I6" s="44"/>
      <c r="J6" s="44"/>
    </row>
    <row r="7" spans="1:11">
      <c r="A7" s="43"/>
      <c r="B7" s="43"/>
      <c r="C7" s="43"/>
      <c r="D7" s="44"/>
      <c r="E7" s="44"/>
      <c r="F7" s="44"/>
      <c r="G7" s="44">
        <f t="shared" si="0"/>
        <v>0</v>
      </c>
      <c r="H7" s="44"/>
      <c r="I7" s="44"/>
      <c r="J7" s="44"/>
    </row>
    <row r="8" spans="1:11">
      <c r="A8" s="43"/>
      <c r="B8" s="43"/>
      <c r="C8" s="43"/>
      <c r="D8" s="44"/>
      <c r="E8" s="44"/>
      <c r="F8" s="44"/>
      <c r="G8" s="44">
        <f t="shared" si="0"/>
        <v>0</v>
      </c>
      <c r="H8" s="44"/>
      <c r="I8" s="44"/>
      <c r="J8" s="44"/>
    </row>
    <row r="9" spans="1:11">
      <c r="A9" s="43"/>
      <c r="B9" s="43"/>
      <c r="C9" s="43"/>
      <c r="D9" s="44"/>
      <c r="E9" s="44"/>
      <c r="F9" s="44"/>
      <c r="G9" s="44">
        <f t="shared" si="0"/>
        <v>0</v>
      </c>
      <c r="H9" s="44"/>
      <c r="I9" s="44"/>
      <c r="J9" s="44"/>
      <c r="K9" s="36"/>
    </row>
    <row r="10" spans="1:11">
      <c r="A10" s="43"/>
      <c r="B10" s="43"/>
      <c r="C10" s="43"/>
      <c r="D10" s="44"/>
      <c r="E10" s="44"/>
      <c r="F10" s="44"/>
      <c r="G10" s="44">
        <f t="shared" si="0"/>
        <v>0</v>
      </c>
      <c r="H10" s="44"/>
      <c r="I10" s="44"/>
      <c r="J10" s="44"/>
    </row>
    <row r="11" spans="1:11">
      <c r="A11" s="43"/>
      <c r="B11" s="43"/>
      <c r="C11" s="43"/>
      <c r="D11" s="44"/>
      <c r="E11" s="44"/>
      <c r="F11" s="44"/>
      <c r="G11" s="44">
        <f t="shared" si="0"/>
        <v>0</v>
      </c>
      <c r="H11" s="44"/>
      <c r="I11" s="44"/>
      <c r="J11" s="44"/>
    </row>
    <row r="12" spans="1:11">
      <c r="A12" s="43"/>
      <c r="B12" s="43"/>
      <c r="C12" s="43"/>
      <c r="D12" s="44"/>
      <c r="E12" s="44"/>
      <c r="F12" s="44"/>
      <c r="G12" s="44">
        <f t="shared" si="0"/>
        <v>0</v>
      </c>
      <c r="H12" s="44"/>
      <c r="I12" s="44"/>
      <c r="J12" s="44"/>
    </row>
    <row r="13" spans="1:11">
      <c r="A13" s="43"/>
      <c r="B13" s="43"/>
      <c r="C13" s="43"/>
      <c r="D13" s="44"/>
      <c r="E13" s="44"/>
      <c r="F13" s="44"/>
      <c r="G13" s="44">
        <f t="shared" si="0"/>
        <v>0</v>
      </c>
      <c r="H13" s="44"/>
      <c r="I13" s="44"/>
      <c r="J13" s="44"/>
    </row>
    <row r="14" spans="1:11">
      <c r="A14" s="43"/>
      <c r="B14" s="43"/>
      <c r="C14" s="43"/>
      <c r="D14" s="44"/>
      <c r="E14" s="44"/>
      <c r="F14" s="44"/>
      <c r="G14" s="44">
        <f t="shared" si="0"/>
        <v>0</v>
      </c>
      <c r="H14" s="44"/>
      <c r="I14" s="44"/>
      <c r="J14" s="44"/>
    </row>
    <row r="15" spans="1:11">
      <c r="A15" s="43"/>
      <c r="B15" s="43"/>
      <c r="C15" s="43"/>
      <c r="D15" s="44"/>
      <c r="E15" s="44"/>
      <c r="F15" s="44"/>
      <c r="G15" s="44">
        <f t="shared" si="0"/>
        <v>0</v>
      </c>
      <c r="H15" s="44"/>
      <c r="I15" s="44"/>
      <c r="J15" s="44"/>
    </row>
    <row r="16" spans="1:11">
      <c r="A16" s="43"/>
      <c r="B16" s="43"/>
      <c r="C16" s="43"/>
      <c r="D16" s="44"/>
      <c r="E16" s="44"/>
      <c r="F16" s="44"/>
      <c r="G16" s="44">
        <f t="shared" si="0"/>
        <v>0</v>
      </c>
      <c r="H16" s="44"/>
      <c r="I16" s="44"/>
      <c r="J16" s="44"/>
    </row>
    <row r="17" spans="1:10">
      <c r="A17" s="41" t="s">
        <v>38</v>
      </c>
      <c r="B17" s="41" t="s">
        <v>65</v>
      </c>
      <c r="C17" s="42">
        <f>SUM(C18:C24)</f>
        <v>0</v>
      </c>
      <c r="D17" s="42">
        <f t="shared" ref="D17:J17" si="1">SUM(D18:D24)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</row>
    <row r="18" spans="1:10">
      <c r="A18" s="43"/>
      <c r="B18" s="43"/>
      <c r="C18" s="43"/>
      <c r="D18" s="44"/>
      <c r="E18" s="44"/>
      <c r="F18" s="44"/>
      <c r="G18" s="44">
        <f>+C18+D18-E18-F18</f>
        <v>0</v>
      </c>
      <c r="H18" s="44"/>
      <c r="I18" s="44"/>
      <c r="J18" s="44"/>
    </row>
    <row r="19" spans="1:10">
      <c r="A19" s="43"/>
      <c r="B19" s="43"/>
      <c r="C19" s="43"/>
      <c r="D19" s="44"/>
      <c r="E19" s="44"/>
      <c r="F19" s="44"/>
      <c r="G19" s="44">
        <f t="shared" si="0"/>
        <v>0</v>
      </c>
      <c r="H19" s="44"/>
      <c r="I19" s="44"/>
      <c r="J19" s="44"/>
    </row>
    <row r="20" spans="1:10">
      <c r="A20" s="43"/>
      <c r="B20" s="43"/>
      <c r="C20" s="43"/>
      <c r="D20" s="44"/>
      <c r="E20" s="44"/>
      <c r="F20" s="44"/>
      <c r="G20" s="44">
        <f t="shared" si="0"/>
        <v>0</v>
      </c>
      <c r="H20" s="44"/>
      <c r="I20" s="44"/>
      <c r="J20" s="44"/>
    </row>
    <row r="21" spans="1:10">
      <c r="A21" s="43"/>
      <c r="B21" s="43"/>
      <c r="C21" s="43"/>
      <c r="D21" s="44"/>
      <c r="E21" s="44"/>
      <c r="F21" s="44"/>
      <c r="G21" s="44">
        <f t="shared" si="0"/>
        <v>0</v>
      </c>
      <c r="H21" s="44"/>
      <c r="I21" s="44"/>
      <c r="J21" s="44"/>
    </row>
    <row r="22" spans="1:10">
      <c r="A22" s="43"/>
      <c r="B22" s="43"/>
      <c r="C22" s="43"/>
      <c r="D22" s="44"/>
      <c r="E22" s="44"/>
      <c r="F22" s="44"/>
      <c r="G22" s="44">
        <f t="shared" si="0"/>
        <v>0</v>
      </c>
      <c r="H22" s="44"/>
      <c r="I22" s="44"/>
      <c r="J22" s="44"/>
    </row>
    <row r="23" spans="1:10">
      <c r="A23" s="43"/>
      <c r="B23" s="43"/>
      <c r="C23" s="43"/>
      <c r="D23" s="44"/>
      <c r="E23" s="44"/>
      <c r="F23" s="44"/>
      <c r="G23" s="44">
        <f t="shared" si="0"/>
        <v>0</v>
      </c>
      <c r="H23" s="44"/>
      <c r="I23" s="44"/>
      <c r="J23" s="44"/>
    </row>
    <row r="24" spans="1:10">
      <c r="A24" s="43"/>
      <c r="B24" s="43"/>
      <c r="C24" s="43"/>
      <c r="D24" s="44"/>
      <c r="E24" s="44"/>
      <c r="F24" s="44"/>
      <c r="G24" s="44">
        <f t="shared" si="0"/>
        <v>0</v>
      </c>
      <c r="H24" s="44"/>
      <c r="I24" s="44"/>
      <c r="J24" s="44"/>
    </row>
    <row r="25" spans="1:10">
      <c r="A25" s="45" t="s">
        <v>52</v>
      </c>
      <c r="B25" s="45"/>
      <c r="C25" s="46">
        <f>+C4+C17</f>
        <v>0</v>
      </c>
      <c r="D25" s="46">
        <f t="shared" ref="D25:J25" si="2">+D4+D17</f>
        <v>0</v>
      </c>
      <c r="E25" s="46">
        <f t="shared" si="2"/>
        <v>0</v>
      </c>
      <c r="F25" s="46">
        <f t="shared" si="2"/>
        <v>0</v>
      </c>
      <c r="G25" s="46">
        <f t="shared" si="2"/>
        <v>0</v>
      </c>
      <c r="H25" s="46">
        <f t="shared" si="2"/>
        <v>0</v>
      </c>
      <c r="I25" s="46">
        <f t="shared" si="2"/>
        <v>0</v>
      </c>
      <c r="J25" s="46">
        <f t="shared" si="2"/>
        <v>0</v>
      </c>
    </row>
  </sheetData>
  <autoFilter ref="A3:G24" xr:uid="{17FA5531-B05C-452A-8897-CB4407BC50BE}"/>
  <mergeCells count="5">
    <mergeCell ref="A1:A2"/>
    <mergeCell ref="B1:H1"/>
    <mergeCell ref="B2:H2"/>
    <mergeCell ref="I1:J1"/>
    <mergeCell ref="I2:J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22D64691CEE9E4C8A1A7B12F6B3BAF8" ma:contentTypeVersion="17" ma:contentTypeDescription="Crear nuevo documento." ma:contentTypeScope="" ma:versionID="ac81d6ff878a9cedd2ae2002f17cb113">
  <xsd:schema xmlns:xsd="http://www.w3.org/2001/XMLSchema" xmlns:xs="http://www.w3.org/2001/XMLSchema" xmlns:p="http://schemas.microsoft.com/office/2006/metadata/properties" xmlns:ns2="e501a74b-17d3-4a99-95a9-95ff2d3b2ec5" xmlns:ns3="a5a28648-61c7-4ed7-9cba-e131cbba3077" targetNamespace="http://schemas.microsoft.com/office/2006/metadata/properties" ma:root="true" ma:fieldsID="473da5a0f51d1fdb9cd1af0b6da64bc8" ns2:_="" ns3:_="">
    <xsd:import namespace="e501a74b-17d3-4a99-95a9-95ff2d3b2ec5"/>
    <xsd:import namespace="a5a28648-61c7-4ed7-9cba-e131cbba307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1a74b-17d3-4a99-95a9-95ff2d3b2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5ede1fa-bf37-48f9-8d01-6f0222b17916}" ma:internalName="TaxCatchAll" ma:showField="CatchAllData" ma:web="e501a74b-17d3-4a99-95a9-95ff2d3b2e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28648-61c7-4ed7-9cba-e131cbba30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ed62834d-3222-461b-8ca6-a88c350fce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01a74b-17d3-4a99-95a9-95ff2d3b2ec5" xsi:nil="true"/>
    <lcf76f155ced4ddcb4097134ff3c332f xmlns="a5a28648-61c7-4ed7-9cba-e131cbba307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291F57-C9F9-4EDD-80C7-144B8350D81E}"/>
</file>

<file path=customXml/itemProps2.xml><?xml version="1.0" encoding="utf-8"?>
<ds:datastoreItem xmlns:ds="http://schemas.openxmlformats.org/officeDocument/2006/customXml" ds:itemID="{058A65F0-0FAE-4E30-95E1-CCEAF8F58C79}"/>
</file>

<file path=customXml/itemProps3.xml><?xml version="1.0" encoding="utf-8"?>
<ds:datastoreItem xmlns:ds="http://schemas.openxmlformats.org/officeDocument/2006/customXml" ds:itemID="{7C1E99E5-7FD4-4570-A03E-32054E70B1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MILENA RODRIGUEZ RUIZ</dc:creator>
  <cp:keywords/>
  <dc:description/>
  <cp:lastModifiedBy>YENIFER OSORIO BUSTAMANTE</cp:lastModifiedBy>
  <cp:revision/>
  <dcterms:created xsi:type="dcterms:W3CDTF">2024-06-25T19:27:52Z</dcterms:created>
  <dcterms:modified xsi:type="dcterms:W3CDTF">2026-05-07T17:52:37Z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0x010100D22D64691CEE9E4C8A1A7B12F6B3BAF8</vt:lpwstr>
  </property>
</Properties>
</file>